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unjab RERA\Fee Calculator\"/>
    </mc:Choice>
  </mc:AlternateContent>
  <bookViews>
    <workbookView xWindow="0" yWindow="0" windowWidth="20490" windowHeight="7755"/>
  </bookViews>
  <sheets>
    <sheet name="Fee Calculato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L6" i="1"/>
  <c r="K6" i="1"/>
  <c r="J6" i="1"/>
  <c r="P5" i="1" l="1"/>
  <c r="M5" i="1" l="1"/>
  <c r="L5" i="1"/>
  <c r="J5" i="1"/>
  <c r="K5" i="1"/>
  <c r="B10" i="1" l="1"/>
  <c r="L7" i="1" l="1"/>
  <c r="J7" i="1"/>
  <c r="K7" i="1"/>
  <c r="N6" i="1"/>
  <c r="M7" i="1"/>
  <c r="G5" i="1"/>
  <c r="G11" i="1"/>
  <c r="J8" i="1" l="1"/>
  <c r="B11" i="1" s="1"/>
  <c r="G9" i="1"/>
  <c r="G12" i="1"/>
  <c r="G7" i="1"/>
  <c r="G10" i="1"/>
</calcChain>
</file>

<file path=xl/sharedStrings.xml><?xml version="1.0" encoding="utf-8"?>
<sst xmlns="http://schemas.openxmlformats.org/spreadsheetml/2006/main" count="37" uniqueCount="36">
  <si>
    <t>CALCULATOR FOR PROJECT REGISTRATION FEE UNDER PUNJAB RERA</t>
  </si>
  <si>
    <t>Zone under which the project falls</t>
  </si>
  <si>
    <t>Jalandhar within and outside M.C Limits upto 10 Kms.</t>
  </si>
  <si>
    <t>Master Plan Area of Kharar, Dera Bassi and Banur</t>
  </si>
  <si>
    <t>Zone 1</t>
  </si>
  <si>
    <t>Zone 2</t>
  </si>
  <si>
    <t>Zone 3</t>
  </si>
  <si>
    <t>Zone 4</t>
  </si>
  <si>
    <t>Zone 5</t>
  </si>
  <si>
    <t>Zone 6</t>
  </si>
  <si>
    <t>Bathinda, Moga, Batala, Pathankot, Barnala, Malerkotla, Morinda, Hoshiarpur, within and outside M.C Limits upto 5 Kms.</t>
  </si>
  <si>
    <t xml:space="preserve">Sangrur, Sunam, Nabha, Faridkot, Kotkapura, Ferozepur, Malout, Abohar, Sri Mukatsar Sahib, Kapurthala, Nawan Shahar, Ropar, Tarn Taran, Gurdaspur, Samana, Jagraon, Mansa, Lalru, Kurali within and outside M.C Limits upto 3 Kms and All other NH (except NH 1)/SH/Scheduled Roads upto 1 Kms both sides, outside any potential zone. </t>
  </si>
  <si>
    <t xml:space="preserve">Rest of Punjab </t>
  </si>
  <si>
    <t>Zone</t>
  </si>
  <si>
    <t>Area falling under Zone</t>
  </si>
  <si>
    <t>Amritsar, Patiala, Khanna, Rajpura, Mandi Gobindgarh, Sirhind and Phagwara within and outside M.C Limits upto 7 Kms and NH-1 upto 2 Kms on both sides, outside any potential zone.</t>
  </si>
  <si>
    <t>TOTAL REGISTRATION FEE APPLICABLE (in INR)</t>
  </si>
  <si>
    <t>Plotted</t>
  </si>
  <si>
    <t>Group Housing</t>
  </si>
  <si>
    <t>Commercial</t>
  </si>
  <si>
    <t>Industrial</t>
  </si>
  <si>
    <t>Common Area</t>
  </si>
  <si>
    <t>FEE COMPONENTS</t>
  </si>
  <si>
    <t>Total area of the project applied for registration (in sq. meters)</t>
  </si>
  <si>
    <t>Guidelines for selection of zone</t>
  </si>
  <si>
    <t>Area under common amenties servicing the entire project (in sq. meters).
The common ameneties shall include the roads, parking spaces, parks and other infrastructure  meant to service the rest of the project.</t>
  </si>
  <si>
    <t xml:space="preserve">%AGE OF COMPONENTS </t>
  </si>
  <si>
    <t>COMMON AREA</t>
  </si>
  <si>
    <t>COMMON AREA FEE</t>
  </si>
  <si>
    <r>
      <rPr>
        <b/>
        <sz val="10"/>
        <color theme="1"/>
        <rFont val="Book Antiqua"/>
        <family val="1"/>
      </rPr>
      <t>Disclaimer:</t>
    </r>
    <r>
      <rPr>
        <sz val="10"/>
        <color theme="1"/>
        <rFont val="Book Antiqua"/>
        <family val="1"/>
      </rPr>
      <t xml:space="preserve"> 
Punjab RERA  has provided this calculator for your convience only. The calculation of the registration fee provided herein is based on the information supplied you.  Punjab RERA reserves the right to require a different fee to be paid, should the information provided prove to be incorrect or the amount calculated differ from the fees calculated in accordance with the Schedule - 1 of the Punjab State Real Estate (Regulation and Development) Rules, 2017 and circular no. RERA/ENF/09 dated 09/05/2018 available under the Circulars/Public Notices link on the Authority's website.</t>
    </r>
  </si>
  <si>
    <t xml:space="preserve">Master Plan Area of S.A.S.Nagar, Mullanpur and Zirakpur
</t>
  </si>
  <si>
    <t>Ludhiana within and outside M.C Limits upto 15 Kms.</t>
  </si>
  <si>
    <t>Area under residential plotted development excluding common areas and ameneties (in sq. meters).</t>
  </si>
  <si>
    <t>Area under group housing development excluding common areas and ameneties (in sq. meters).</t>
  </si>
  <si>
    <t>Area under industrial development excluding common areas and ameneties exclusively servicing this category (in sq. meters).</t>
  </si>
  <si>
    <t>Area under commercial development, reserved area and area marked for Public Institutions  excluding common areas and ameneties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</si>
</sst>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sz val="11"/>
      <color theme="1"/>
      <name val="Book Antiqua"/>
      <family val="1"/>
    </font>
    <font>
      <sz val="10"/>
      <color theme="1"/>
      <name val="Book Antiqua"/>
      <family val="1"/>
    </font>
    <font>
      <b/>
      <sz val="11"/>
      <color theme="1"/>
      <name val="Book Antiqua"/>
      <family val="1"/>
    </font>
    <font>
      <b/>
      <sz val="11"/>
      <color theme="0"/>
      <name val="Book Antiqua"/>
      <family val="1"/>
    </font>
    <font>
      <b/>
      <sz val="10"/>
      <color theme="1"/>
      <name val="Book Antiqua"/>
      <family val="1"/>
    </font>
    <font>
      <b/>
      <sz val="11"/>
      <color rgb="FF3F3F76"/>
      <name val="Book Antiqua"/>
      <family val="1"/>
    </font>
  </fonts>
  <fills count="9">
    <fill>
      <patternFill patternType="none"/>
    </fill>
    <fill>
      <patternFill patternType="gray125"/>
    </fill>
    <fill>
      <patternFill patternType="solid">
        <fgColor rgb="FFFFCC99"/>
      </patternFill>
    </fill>
    <fill>
      <patternFill patternType="solid">
        <fgColor theme="6" tint="0.59999389629810485"/>
        <bgColor indexed="65"/>
      </patternFill>
    </fill>
    <fill>
      <patternFill patternType="solid">
        <fgColor theme="9"/>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5" tint="-0.499984740745262"/>
        <bgColor indexed="64"/>
      </patternFill>
    </fill>
    <fill>
      <patternFill patternType="solid">
        <fgColor rgb="FFFFFF99"/>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s>
  <cellStyleXfs count="6">
    <xf numFmtId="0" fontId="0" fillId="0" borderId="0"/>
    <xf numFmtId="43" fontId="1" fillId="0" borderId="0" applyFont="0" applyFill="0" applyBorder="0" applyAlignment="0" applyProtection="0"/>
    <xf numFmtId="0" fontId="2" fillId="2" borderId="1" applyNumberFormat="0" applyAlignment="0" applyProtection="0"/>
    <xf numFmtId="0" fontId="1" fillId="3" borderId="0" applyNumberFormat="0" applyBorder="0" applyAlignment="0" applyProtection="0"/>
    <xf numFmtId="0" fontId="4" fillId="4" borderId="0" applyNumberFormat="0" applyBorder="0" applyAlignment="0" applyProtection="0"/>
    <xf numFmtId="0" fontId="1" fillId="5" borderId="0" applyNumberFormat="0" applyBorder="0" applyAlignment="0" applyProtection="0"/>
  </cellStyleXfs>
  <cellXfs count="45">
    <xf numFmtId="0" fontId="0" fillId="0" borderId="0" xfId="0"/>
    <xf numFmtId="0" fontId="0" fillId="0" borderId="0" xfId="0" applyProtection="1"/>
    <xf numFmtId="0" fontId="5" fillId="5" borderId="3" xfId="5" applyFont="1" applyBorder="1" applyProtection="1"/>
    <xf numFmtId="0" fontId="5" fillId="0" borderId="10" xfId="0" applyFont="1" applyBorder="1" applyProtection="1"/>
    <xf numFmtId="0" fontId="5" fillId="0" borderId="0" xfId="0" applyFont="1" applyBorder="1" applyProtection="1"/>
    <xf numFmtId="0" fontId="9" fillId="6" borderId="8" xfId="3" applyFont="1" applyFill="1" applyBorder="1" applyAlignment="1" applyProtection="1">
      <alignment horizontal="center" vertical="center" wrapText="1"/>
    </xf>
    <xf numFmtId="0" fontId="9" fillId="6" borderId="9" xfId="3" applyFont="1" applyFill="1" applyBorder="1" applyAlignment="1" applyProtection="1">
      <alignment horizontal="center" vertical="center" wrapText="1"/>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0" fillId="0" borderId="0" xfId="0" applyAlignment="1" applyProtection="1"/>
    <xf numFmtId="0" fontId="6" fillId="0" borderId="6" xfId="0" applyFont="1" applyBorder="1" applyAlignment="1" applyProtection="1">
      <alignment horizontal="center" vertical="center"/>
    </xf>
    <xf numFmtId="0" fontId="6" fillId="0" borderId="7" xfId="0" applyFont="1" applyBorder="1" applyAlignment="1" applyProtection="1">
      <alignment vertical="center" wrapText="1"/>
    </xf>
    <xf numFmtId="0" fontId="3" fillId="0" borderId="2"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5" fillId="0" borderId="2" xfId="1" applyNumberFormat="1" applyFont="1" applyFill="1" applyBorder="1" applyAlignment="1" applyProtection="1">
      <alignment horizontal="center" vertical="center"/>
    </xf>
    <xf numFmtId="0" fontId="7" fillId="8" borderId="2" xfId="1" applyNumberFormat="1" applyFont="1" applyFill="1" applyBorder="1" applyAlignment="1" applyProtection="1">
      <alignment horizontal="center" vertical="center"/>
      <protection locked="0"/>
    </xf>
    <xf numFmtId="0" fontId="5" fillId="8" borderId="2" xfId="1" applyNumberFormat="1"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164" fontId="7" fillId="0" borderId="2" xfId="1" applyNumberFormat="1" applyFont="1" applyBorder="1" applyAlignment="1" applyProtection="1">
      <alignment horizontal="center" vertical="center" wrapText="1"/>
    </xf>
    <xf numFmtId="0" fontId="0" fillId="0" borderId="2" xfId="0" applyBorder="1" applyProtection="1"/>
    <xf numFmtId="0" fontId="0" fillId="0" borderId="2" xfId="0" applyFill="1" applyBorder="1" applyProtection="1"/>
    <xf numFmtId="0" fontId="0" fillId="0" borderId="2" xfId="0" applyBorder="1" applyAlignment="1" applyProtection="1">
      <alignment horizontal="center" vertical="center"/>
    </xf>
    <xf numFmtId="0" fontId="0" fillId="0" borderId="0" xfId="0" applyAlignment="1" applyProtection="1">
      <alignment horizontal="center" vertical="center"/>
    </xf>
    <xf numFmtId="0" fontId="5" fillId="5" borderId="3" xfId="5" applyFont="1" applyBorder="1" applyAlignment="1" applyProtection="1">
      <alignment vertical="center" wrapText="1"/>
    </xf>
    <xf numFmtId="0" fontId="5" fillId="5" borderId="2" xfId="5" applyFont="1" applyBorder="1" applyAlignment="1" applyProtection="1">
      <alignment vertical="center" wrapText="1"/>
    </xf>
    <xf numFmtId="0" fontId="0" fillId="0" borderId="0" xfId="0" applyAlignment="1" applyProtection="1">
      <alignment vertical="center" wrapText="1"/>
    </xf>
    <xf numFmtId="2" fontId="0" fillId="0" borderId="0" xfId="0" applyNumberFormat="1" applyAlignment="1" applyProtection="1">
      <alignment horizontal="center" vertical="center"/>
    </xf>
    <xf numFmtId="0" fontId="0" fillId="0" borderId="0" xfId="0" applyAlignment="1" applyProtection="1">
      <alignment horizontal="center" vertical="center" wrapText="1"/>
    </xf>
    <xf numFmtId="0" fontId="6" fillId="0" borderId="14"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horizontal="left" vertical="center"/>
    </xf>
    <xf numFmtId="0" fontId="3" fillId="0" borderId="2" xfId="0" applyFont="1" applyBorder="1" applyAlignment="1" applyProtection="1">
      <alignment horizontal="center"/>
    </xf>
    <xf numFmtId="0" fontId="8" fillId="4" borderId="3" xfId="4" applyFont="1" applyBorder="1" applyAlignment="1" applyProtection="1">
      <alignment vertical="center" wrapText="1"/>
    </xf>
    <xf numFmtId="0" fontId="10" fillId="2" borderId="20" xfId="2" applyFont="1" applyBorder="1" applyAlignment="1" applyProtection="1">
      <alignment horizontal="center"/>
    </xf>
    <xf numFmtId="0" fontId="10" fillId="2" borderId="21" xfId="2" applyFont="1" applyBorder="1" applyAlignment="1" applyProtection="1">
      <alignment horizontal="center"/>
    </xf>
    <xf numFmtId="0" fontId="10" fillId="2" borderId="22" xfId="2" applyFont="1" applyBorder="1" applyAlignment="1" applyProtection="1">
      <alignment horizontal="center"/>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8"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8" fillId="7" borderId="18" xfId="3" applyFont="1" applyFill="1" applyBorder="1" applyAlignment="1" applyProtection="1">
      <alignment horizontal="center" vertical="center" wrapText="1"/>
    </xf>
    <xf numFmtId="0" fontId="8" fillId="7" borderId="19" xfId="3" applyFont="1" applyFill="1" applyBorder="1" applyAlignment="1" applyProtection="1">
      <alignment horizontal="center" vertical="center" wrapText="1"/>
    </xf>
  </cellXfs>
  <cellStyles count="6">
    <cellStyle name="40% - Accent3" xfId="3" builtinId="39"/>
    <cellStyle name="40% - Accent6" xfId="5" builtinId="51"/>
    <cellStyle name="Accent6" xfId="4" builtinId="49"/>
    <cellStyle name="Comma" xfId="1" builtinId="3"/>
    <cellStyle name="Input" xfId="2" builtinId="20"/>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zoomScale="82" zoomScaleNormal="82" workbookViewId="0">
      <selection activeCell="F9" sqref="F9"/>
    </sheetView>
  </sheetViews>
  <sheetFormatPr defaultRowHeight="15" x14ac:dyDescent="0.25"/>
  <cols>
    <col min="1" max="1" width="74.42578125" customWidth="1"/>
    <col min="2" max="2" width="23.42578125" customWidth="1"/>
    <col min="6" max="6" width="88.7109375" customWidth="1"/>
    <col min="7" max="8" width="0" hidden="1" customWidth="1"/>
    <col min="9" max="9" width="18.140625" hidden="1" customWidth="1"/>
    <col min="10" max="16" width="0" hidden="1" customWidth="1"/>
  </cols>
  <sheetData>
    <row r="1" spans="1:16" x14ac:dyDescent="0.25">
      <c r="A1" s="33" t="s">
        <v>0</v>
      </c>
      <c r="B1" s="34"/>
      <c r="C1" s="34"/>
      <c r="D1" s="34"/>
      <c r="E1" s="34"/>
      <c r="F1" s="35"/>
    </row>
    <row r="2" spans="1:16" ht="15.75" thickBot="1" x14ac:dyDescent="0.3"/>
    <row r="3" spans="1:16" ht="17.25" thickBot="1" x14ac:dyDescent="0.35">
      <c r="A3" s="2" t="s">
        <v>1</v>
      </c>
      <c r="B3" s="17" t="s">
        <v>4</v>
      </c>
      <c r="E3" s="43" t="s">
        <v>24</v>
      </c>
      <c r="F3" s="44"/>
      <c r="J3" s="31" t="s">
        <v>22</v>
      </c>
      <c r="K3" s="31"/>
      <c r="L3" s="31"/>
      <c r="M3" s="31"/>
      <c r="N3" s="31"/>
    </row>
    <row r="4" spans="1:16" ht="17.25" thickBot="1" x14ac:dyDescent="0.35">
      <c r="A4" s="3"/>
      <c r="B4" s="4"/>
      <c r="E4" s="5" t="s">
        <v>13</v>
      </c>
      <c r="F4" s="6" t="s">
        <v>14</v>
      </c>
      <c r="J4" s="19" t="s">
        <v>17</v>
      </c>
      <c r="K4" s="20" t="s">
        <v>18</v>
      </c>
      <c r="L4" s="20" t="s">
        <v>19</v>
      </c>
      <c r="M4" s="20" t="s">
        <v>20</v>
      </c>
      <c r="N4" s="20" t="s">
        <v>21</v>
      </c>
    </row>
    <row r="5" spans="1:16" ht="27" x14ac:dyDescent="0.25">
      <c r="A5" s="32" t="s">
        <v>23</v>
      </c>
      <c r="B5" s="15">
        <v>0</v>
      </c>
      <c r="E5" s="39" t="s">
        <v>4</v>
      </c>
      <c r="F5" s="7" t="s">
        <v>30</v>
      </c>
      <c r="G5" s="1">
        <f>$B$6*3+$B$7*5+$B$8*10+$B$9*2+$B$10*3</f>
        <v>0</v>
      </c>
      <c r="J5" s="21">
        <f>IF(B3="Zone 1",3,IF(B3="Zone 2",2,IF(B3="Zone 3",2,IF(B3="Zone 4",2,IF(B3="Zone 5",1,IF(B3="Zone 6",1))))))</f>
        <v>3</v>
      </c>
      <c r="K5" s="21">
        <f>IF(B3="Zone 1",5,IF(B3="Zone 2",4,IF(B3="Zone 3",4,IF(B3="Zone 4",3,IF(B3="Zone 5",2,IF(B3="Zone 6",2))))))</f>
        <v>5</v>
      </c>
      <c r="L5" s="21">
        <f>IF(B3="Zone 1",10,IF(B3="Zone 2",8,IF(B3="Zone 3",6,IF(B3="Zone 4",4,IF(B3="Zone 5",3,IF(B3="Zone 6",3))))))</f>
        <v>10</v>
      </c>
      <c r="M5" s="21">
        <f>IF(B3="Zone 1",2,IF(B3="Zone 2",1.5,IF(B3="Zone 3",1.5,IF(B3="Zone 4",1,IF(B3="Zone 5",1,IF(B3="Zone 6",1))))))</f>
        <v>2</v>
      </c>
      <c r="N5" s="21">
        <v>0</v>
      </c>
      <c r="P5" s="1" t="str">
        <f>IFERROR(((B6+B7+B8+B9)/B5)*100,"NA")</f>
        <v>NA</v>
      </c>
    </row>
    <row r="6" spans="1:16" ht="33.75" customHeight="1" thickBot="1" x14ac:dyDescent="0.3">
      <c r="A6" s="23" t="s">
        <v>32</v>
      </c>
      <c r="B6" s="16">
        <v>0</v>
      </c>
      <c r="E6" s="40"/>
      <c r="F6" s="8" t="s">
        <v>31</v>
      </c>
      <c r="I6" s="25" t="s">
        <v>26</v>
      </c>
      <c r="J6" s="22" t="e">
        <f>ROUND(IFERROR((B6/SUM($B$6:$B$9))*100,"NA"),2)</f>
        <v>#VALUE!</v>
      </c>
      <c r="K6" s="22" t="e">
        <f>ROUND(IFERROR((B7/SUM($B$6:$B$9))*100,"NA"),2)</f>
        <v>#VALUE!</v>
      </c>
      <c r="L6" s="22" t="e">
        <f>ROUND(IFERROR((B8/SUM($B$6:$B$9))*100,"NA"),2)</f>
        <v>#VALUE!</v>
      </c>
      <c r="M6" s="22" t="e">
        <f>ROUND(IFERROR((B9/SUM($B$6:$B$9))*100,"NA"),2)</f>
        <v>#VALUE!</v>
      </c>
      <c r="N6" s="22" t="e">
        <f>ROUND(IFERROR((B10/B5)*100,"NA"),2)</f>
        <v>#VALUE!</v>
      </c>
    </row>
    <row r="7" spans="1:16" ht="33" x14ac:dyDescent="0.25">
      <c r="A7" s="23" t="s">
        <v>33</v>
      </c>
      <c r="B7" s="16">
        <v>0</v>
      </c>
      <c r="E7" s="41" t="s">
        <v>5</v>
      </c>
      <c r="F7" s="7" t="s">
        <v>2</v>
      </c>
      <c r="G7" s="1">
        <f>$B$6*2+$B$7*4+$B$8*8+$B$9*1.5+$B$10*2</f>
        <v>0</v>
      </c>
      <c r="I7" s="25" t="s">
        <v>27</v>
      </c>
      <c r="J7" s="22" t="e">
        <f>$B$10*(J6/100)</f>
        <v>#VALUE!</v>
      </c>
      <c r="K7" s="26" t="e">
        <f>$B$10*(K6/100)</f>
        <v>#VALUE!</v>
      </c>
      <c r="L7" s="26" t="e">
        <f>$B$10*(L6/100)</f>
        <v>#VALUE!</v>
      </c>
      <c r="M7" s="26" t="e">
        <f t="shared" ref="M7" si="0">$B$10*(M6/(SUM($J$6:$M$6)))</f>
        <v>#VALUE!</v>
      </c>
    </row>
    <row r="8" spans="1:16" ht="33.75" thickBot="1" x14ac:dyDescent="0.3">
      <c r="A8" s="23" t="s">
        <v>35</v>
      </c>
      <c r="B8" s="16">
        <v>0</v>
      </c>
      <c r="E8" s="42"/>
      <c r="F8" s="8" t="s">
        <v>3</v>
      </c>
      <c r="I8" s="27" t="s">
        <v>28</v>
      </c>
      <c r="J8" s="22" t="e">
        <f>(J5*J7)+(K5*K7)+(L5*L7)+(M5*M7)</f>
        <v>#VALUE!</v>
      </c>
      <c r="N8" s="9"/>
    </row>
    <row r="9" spans="1:16" ht="33.75" thickBot="1" x14ac:dyDescent="0.3">
      <c r="A9" s="24" t="s">
        <v>34</v>
      </c>
      <c r="B9" s="16">
        <v>0</v>
      </c>
      <c r="E9" s="10" t="s">
        <v>6</v>
      </c>
      <c r="F9" s="11" t="s">
        <v>15</v>
      </c>
      <c r="G9" s="1">
        <f>$B$6*2+$B$7*4+$B$8*6+$B$9*1.5+$B$10*2</f>
        <v>0</v>
      </c>
    </row>
    <row r="10" spans="1:16" ht="50.25" x14ac:dyDescent="0.3">
      <c r="A10" s="24" t="s">
        <v>25</v>
      </c>
      <c r="B10" s="14">
        <f>IF((B5-(SUM(B6:B9)))&lt;0,NA(),(B5-(SUM(B6:B9))))</f>
        <v>0</v>
      </c>
      <c r="E10" s="10" t="s">
        <v>7</v>
      </c>
      <c r="F10" s="11" t="s">
        <v>10</v>
      </c>
      <c r="G10" s="1">
        <f>$B$6*2+$B$7*3+$B$8*4+$B$9*1+$B$10*2</f>
        <v>0</v>
      </c>
    </row>
    <row r="11" spans="1:16" ht="54.75" x14ac:dyDescent="0.3">
      <c r="A11" s="12" t="s">
        <v>16</v>
      </c>
      <c r="B11" s="18" t="str">
        <f>IFERROR((B6*J5)+(B7*K5)+(B8*L5)+(B9*M5)+J8,"Please enter correct values")</f>
        <v>Please enter correct values</v>
      </c>
      <c r="E11" s="13" t="s">
        <v>8</v>
      </c>
      <c r="F11" s="11" t="s">
        <v>11</v>
      </c>
      <c r="G11" s="1">
        <f>$B$6*1+$B$7*2+$B$8*3+$B$9*1+$B$10*1</f>
        <v>0</v>
      </c>
    </row>
    <row r="12" spans="1:16" x14ac:dyDescent="0.25">
      <c r="E12" s="10" t="s">
        <v>9</v>
      </c>
      <c r="F12" s="11" t="s">
        <v>12</v>
      </c>
      <c r="G12" s="1">
        <f>$B$6*1+$B$7*2+$B$8*3+$B$9*1+$B$10*1</f>
        <v>0</v>
      </c>
    </row>
    <row r="14" spans="1:16" ht="71.25" customHeight="1" x14ac:dyDescent="0.25">
      <c r="A14" s="36" t="s">
        <v>29</v>
      </c>
      <c r="B14" s="37"/>
      <c r="C14" s="37"/>
      <c r="D14" s="37"/>
      <c r="E14" s="37"/>
      <c r="F14" s="38"/>
    </row>
    <row r="15" spans="1:16" x14ac:dyDescent="0.25">
      <c r="A15" s="28"/>
      <c r="B15" s="29"/>
      <c r="C15" s="29"/>
      <c r="D15" s="29"/>
      <c r="E15" s="29"/>
      <c r="F15" s="30"/>
    </row>
  </sheetData>
  <sheetProtection algorithmName="SHA-512" hashValue="nlrzeGleq2K4YYnQPFHqGEDx3ujuRt1EvFCmFkVRphaFh9hEWLODy2O2HjKHmyBHXonjMDNLdDPsJREaMHi2lw==" saltValue="k17NUgHEC1MwEVs/YF+RGA==" spinCount="100000" sheet="1" objects="1" scenarios="1"/>
  <mergeCells count="5">
    <mergeCell ref="A1:F1"/>
    <mergeCell ref="A14:F14"/>
    <mergeCell ref="E5:E6"/>
    <mergeCell ref="E7:E8"/>
    <mergeCell ref="E3:F3"/>
  </mergeCells>
  <dataValidations count="1">
    <dataValidation type="list" allowBlank="1" showInputMessage="1" showErrorMessage="1" sqref="B3">
      <formula1>"Zone 1,Zone 2,Zone 3,Zone 4,Zone 5,Zone 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 Calculator</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Prateek G</dc:creator>
  <cp:lastModifiedBy>Prateek G</cp:lastModifiedBy>
  <cp:lastPrinted>2018-04-11T07:55:51Z</cp:lastPrinted>
  <dcterms:created xsi:type="dcterms:W3CDTF">2017-12-21T04:47:21Z</dcterms:created>
  <dcterms:modified xsi:type="dcterms:W3CDTF">2018-07-27T06:49:14Z</dcterms:modified>
</cp:coreProperties>
</file>